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eal Calculator" sheetId="1" state="visible" r:id="rId1"/>
    <sheet name="Repair Budget" sheetId="2" state="visible" r:id="rId2"/>
    <sheet name="How to Use" sheetId="3" state="visible" r:id="rId3"/>
  </sheets>
  <definedNames/>
  <calcPr calcId="124519" fullCalcOnLoad="1"/>
</workbook>
</file>

<file path=xl/styles.xml><?xml version="1.0" encoding="utf-8"?>
<styleSheet xmlns="http://schemas.openxmlformats.org/spreadsheetml/2006/main">
  <numFmts count="3">
    <numFmt numFmtId="164" formatCode="$#,##0"/>
    <numFmt numFmtId="165" formatCode="0.0%"/>
    <numFmt numFmtId="166" formatCode="$#,##0.00"/>
  </numFmts>
  <fonts count="22">
    <font>
      <name val="Calibri"/>
      <family val="2"/>
      <color theme="1"/>
      <sz val="11"/>
      <scheme val="minor"/>
    </font>
    <font>
      <name val="Calibri"/>
      <b val="1"/>
      <color rgb="00FFFFFF"/>
      <sz val="20"/>
    </font>
    <font>
      <name val="Calibri"/>
      <color rgb="00D9C089"/>
      <sz val="10"/>
    </font>
    <font>
      <name val="Calibri"/>
      <b val="1"/>
      <color rgb="001B2A4A"/>
      <sz val="13"/>
    </font>
    <font>
      <name val="Calibri"/>
      <b val="1"/>
      <color rgb="001B2A4A"/>
      <sz val="10"/>
    </font>
    <font>
      <name val="Calibri"/>
      <b val="1"/>
      <color rgb="00222222"/>
      <sz val="11"/>
    </font>
    <font>
      <name val="Calibri"/>
      <b val="1"/>
      <color rgb="001B2A4A"/>
      <sz val="14"/>
    </font>
    <font>
      <name val="Calibri"/>
      <i val="1"/>
      <color rgb="006B6B6B"/>
      <sz val="9"/>
    </font>
    <font>
      <name val="Calibri"/>
      <b val="1"/>
      <color rgb="001E6B45"/>
      <sz val="14"/>
    </font>
    <font>
      <name val="Calibri"/>
      <color rgb="00222222"/>
      <sz val="11"/>
    </font>
    <font>
      <name val="Calibri"/>
      <color rgb="00222222"/>
      <sz val="10"/>
    </font>
    <font>
      <name val="Calibri"/>
      <b val="1"/>
      <color rgb="001B2A4A"/>
      <sz val="11"/>
    </font>
    <font>
      <name val="Calibri"/>
      <b val="1"/>
      <color rgb="001B2A4A"/>
      <sz val="12"/>
    </font>
    <font>
      <name val="Calibri"/>
      <b val="1"/>
      <color rgb="00222222"/>
      <sz val="10"/>
    </font>
    <font>
      <name val="Calibri"/>
      <b val="1"/>
      <color rgb="00FFFFFF"/>
      <sz val="11"/>
    </font>
    <font>
      <name val="Calibri"/>
      <sz val="11"/>
    </font>
    <font>
      <name val="Calibri"/>
      <b val="1"/>
      <sz val="11"/>
    </font>
    <font>
      <name val="Calibri"/>
      <color rgb="006B6B6B"/>
      <sz val="9"/>
    </font>
    <font>
      <name val="Calibri"/>
      <b val="1"/>
      <color rgb="00FFFFFF"/>
      <sz val="13"/>
    </font>
    <font>
      <name val="Calibri"/>
      <b val="1"/>
      <color rgb="00F5D77A"/>
      <sz val="14"/>
    </font>
    <font>
      <name val="Calibri"/>
      <i val="1"/>
      <color rgb="00D9C089"/>
      <sz val="9"/>
    </font>
    <font>
      <name val="Calibri"/>
      <color rgb="00333333"/>
      <sz val="11"/>
    </font>
  </fonts>
  <fills count="5">
    <fill>
      <patternFill/>
    </fill>
    <fill>
      <patternFill patternType="gray125"/>
    </fill>
    <fill>
      <patternFill patternType="solid">
        <fgColor rgb="001B2A4A"/>
      </patternFill>
    </fill>
    <fill>
      <patternFill patternType="solid">
        <fgColor rgb="00B8860B"/>
      </patternFill>
    </fill>
    <fill>
      <patternFill patternType="solid">
        <fgColor rgb="00FFF6D9"/>
      </patternFill>
    </fill>
  </fills>
  <borders count="5">
    <border>
      <left/>
      <right/>
      <top/>
      <bottom/>
      <diagonal/>
    </border>
    <border>
      <bottom style="medium">
        <color rgb="001B2A4A"/>
      </bottom>
    </border>
    <border>
      <bottom style="thin">
        <color rgb="00D8D8D4"/>
      </bottom>
    </border>
    <border>
      <left style="thin">
        <color rgb="00D8D8D4"/>
      </left>
      <right style="thin">
        <color rgb="00D8D8D4"/>
      </right>
      <top style="thin">
        <color rgb="00D8D8D4"/>
      </top>
      <bottom style="thin">
        <color rgb="00D8D8D4"/>
      </bottom>
    </border>
    <border>
      <left/>
      <right/>
      <top/>
      <bottom style="thin">
        <color rgb="00D8D8D4"/>
      </bottom>
    </border>
  </borders>
  <cellStyleXfs count="1">
    <xf numFmtId="0" fontId="0" fillId="0" borderId="0"/>
  </cellStyleXfs>
  <cellXfs count="54">
    <xf numFmtId="0" fontId="0" fillId="0" borderId="0" pivotButton="0" quotePrefix="0" xfId="0"/>
    <xf numFmtId="0" fontId="1" fillId="2" borderId="0" applyAlignment="1" pivotButton="0" quotePrefix="0" xfId="0">
      <alignment vertical="center" indent="1"/>
    </xf>
    <xf numFmtId="0" fontId="0" fillId="2" borderId="0" pivotButton="0" quotePrefix="0" xfId="0"/>
    <xf numFmtId="0" fontId="2" fillId="2" borderId="0" applyAlignment="1" pivotButton="0" quotePrefix="0" xfId="0">
      <alignment vertical="center" indent="1"/>
    </xf>
    <xf numFmtId="0" fontId="3" fillId="3" borderId="0" applyAlignment="1" pivotButton="0" quotePrefix="0" xfId="0">
      <alignment horizontal="left" vertical="center" indent="1"/>
    </xf>
    <xf numFmtId="0" fontId="0" fillId="3" borderId="0" pivotButton="0" quotePrefix="0" xfId="0"/>
    <xf numFmtId="0" fontId="0" fillId="0" borderId="1" pivotButton="0" quotePrefix="0" xfId="0"/>
    <xf numFmtId="0" fontId="4" fillId="0" borderId="1" applyAlignment="1" pivotButton="0" quotePrefix="0" xfId="0">
      <alignment horizontal="center" vertical="center"/>
    </xf>
    <xf numFmtId="0" fontId="5" fillId="0" borderId="2" applyAlignment="1" pivotButton="0" quotePrefix="0" xfId="0">
      <alignment vertical="center"/>
    </xf>
    <xf numFmtId="164" fontId="6" fillId="0" borderId="2" applyAlignment="1" pivotButton="0" quotePrefix="0" xfId="0">
      <alignment horizontal="center" vertical="center"/>
    </xf>
    <xf numFmtId="0" fontId="7" fillId="0" borderId="2" applyAlignment="1" pivotButton="0" quotePrefix="0" xfId="0">
      <alignment vertical="center"/>
    </xf>
    <xf numFmtId="164" fontId="8" fillId="0" borderId="2" applyAlignment="1" pivotButton="0" quotePrefix="0" xfId="0">
      <alignment horizontal="center" vertical="center"/>
    </xf>
    <xf numFmtId="0" fontId="9" fillId="0" borderId="2" applyAlignment="1" pivotButton="0" quotePrefix="0" xfId="0">
      <alignment vertical="center"/>
    </xf>
    <xf numFmtId="164" fontId="9" fillId="0" borderId="2" applyAlignment="1" pivotButton="0" quotePrefix="0" xfId="0">
      <alignment horizontal="center" vertical="center"/>
    </xf>
    <xf numFmtId="0" fontId="10" fillId="0" borderId="2" applyAlignment="1" pivotButton="0" quotePrefix="0" xfId="0">
      <alignment horizontal="center" vertical="center"/>
    </xf>
    <xf numFmtId="0" fontId="11" fillId="3" borderId="0" applyAlignment="1" pivotButton="0" quotePrefix="0" xfId="0">
      <alignment horizontal="left" vertical="center" indent="1"/>
    </xf>
    <xf numFmtId="164" fontId="12" fillId="0" borderId="2" applyAlignment="1" pivotButton="0" quotePrefix="0" xfId="0">
      <alignment horizontal="center" vertical="center"/>
    </xf>
    <xf numFmtId="0" fontId="13" fillId="0" borderId="2" applyAlignment="1" pivotButton="0" quotePrefix="0" xfId="0">
      <alignment horizontal="center" vertical="center"/>
    </xf>
    <xf numFmtId="0" fontId="14" fillId="2" borderId="0" applyAlignment="1" pivotButton="0" quotePrefix="0" xfId="0">
      <alignment horizontal="left" vertical="center" indent="1"/>
    </xf>
    <xf numFmtId="0" fontId="9" fillId="0" borderId="0" applyAlignment="1" pivotButton="0" quotePrefix="0" xfId="0">
      <alignment vertical="center"/>
    </xf>
    <xf numFmtId="0" fontId="5" fillId="4" borderId="3" applyAlignment="1" pivotButton="0" quotePrefix="0" xfId="0">
      <alignment horizontal="center"/>
    </xf>
    <xf numFmtId="0" fontId="7" fillId="0" borderId="0" applyAlignment="1" pivotButton="0" quotePrefix="0" xfId="0">
      <alignment vertical="center"/>
    </xf>
    <xf numFmtId="3" fontId="5" fillId="4" borderId="3" applyAlignment="1" pivotButton="0" quotePrefix="0" xfId="0">
      <alignment horizontal="center" vertical="center"/>
    </xf>
    <xf numFmtId="0" fontId="5" fillId="0" borderId="0" applyAlignment="1" pivotButton="0" quotePrefix="0" xfId="0">
      <alignment vertical="center"/>
    </xf>
    <xf numFmtId="164" fontId="5" fillId="4" borderId="3" applyAlignment="1" pivotButton="0" quotePrefix="0" xfId="0">
      <alignment horizontal="center" vertical="center"/>
    </xf>
    <xf numFmtId="164" fontId="9" fillId="0" borderId="0" applyAlignment="1" pivotButton="0" quotePrefix="0" xfId="0">
      <alignment horizontal="center" vertical="center"/>
    </xf>
    <xf numFmtId="165" fontId="5" fillId="4" borderId="3" applyAlignment="1" pivotButton="0" quotePrefix="0" xfId="0">
      <alignment horizontal="center" vertical="center"/>
    </xf>
    <xf numFmtId="164" fontId="11" fillId="0" borderId="0" applyAlignment="1" pivotButton="0" quotePrefix="0" xfId="0">
      <alignment horizontal="center" vertical="center"/>
    </xf>
    <xf numFmtId="1" fontId="5" fillId="4" borderId="3" applyAlignment="1" pivotButton="0" quotePrefix="0" xfId="0">
      <alignment horizontal="center" vertical="center"/>
    </xf>
    <xf numFmtId="0" fontId="5" fillId="4" borderId="3" applyAlignment="1" pivotButton="0" quotePrefix="0" xfId="0">
      <alignment horizontal="center" vertical="center"/>
    </xf>
    <xf numFmtId="0" fontId="9" fillId="0" borderId="0" applyAlignment="1" pivotButton="0" quotePrefix="0" xfId="0">
      <alignment vertical="center" indent="2"/>
    </xf>
    <xf numFmtId="0" fontId="4" fillId="0" borderId="0" applyAlignment="1" pivotButton="0" quotePrefix="0" xfId="0">
      <alignment vertical="center"/>
    </xf>
    <xf numFmtId="0" fontId="10" fillId="0" borderId="0" applyAlignment="1" pivotButton="0" quotePrefix="0" xfId="0">
      <alignment vertical="center" indent="1"/>
    </xf>
    <xf numFmtId="164" fontId="10" fillId="0" borderId="0" applyAlignment="1" pivotButton="0" quotePrefix="0" xfId="0">
      <alignment horizontal="center" vertical="center"/>
    </xf>
    <xf numFmtId="0" fontId="13" fillId="0" borderId="0" applyAlignment="1" pivotButton="0" quotePrefix="0" xfId="0">
      <alignment vertical="center" indent="1"/>
    </xf>
    <xf numFmtId="164" fontId="13" fillId="0" borderId="0" applyAlignment="1" pivotButton="0" quotePrefix="0" xfId="0">
      <alignment horizontal="center" vertical="center"/>
    </xf>
    <xf numFmtId="10" fontId="10" fillId="0" borderId="0" applyAlignment="1" pivotButton="0" quotePrefix="0" xfId="0">
      <alignment horizontal="center" vertical="center"/>
    </xf>
    <xf numFmtId="0" fontId="11" fillId="0" borderId="0" applyAlignment="1" pivotButton="0" quotePrefix="0" xfId="0">
      <alignment vertical="center" indent="1"/>
    </xf>
    <xf numFmtId="0" fontId="7" fillId="0" borderId="0" applyAlignment="1" pivotButton="0" quotePrefix="0" xfId="0">
      <alignment indent="1"/>
    </xf>
    <xf numFmtId="0" fontId="4" fillId="0" borderId="1" applyAlignment="1" pivotButton="0" quotePrefix="0" xfId="0">
      <alignment horizontal="left" vertical="center"/>
    </xf>
    <xf numFmtId="0" fontId="15" fillId="0" borderId="4" pivotButton="0" quotePrefix="0" xfId="0"/>
    <xf numFmtId="164" fontId="16" fillId="4" borderId="3" applyAlignment="1" pivotButton="0" quotePrefix="0" xfId="0">
      <alignment horizontal="center"/>
    </xf>
    <xf numFmtId="0" fontId="17" fillId="0" borderId="4" applyAlignment="1" pivotButton="0" quotePrefix="0" xfId="0">
      <alignment horizontal="center"/>
    </xf>
    <xf numFmtId="3" fontId="16" fillId="4" borderId="3" applyAlignment="1" pivotButton="0" quotePrefix="0" xfId="0">
      <alignment horizontal="center"/>
    </xf>
    <xf numFmtId="164" fontId="15" fillId="0" borderId="4" applyAlignment="1" pivotButton="0" quotePrefix="0" xfId="0">
      <alignment horizontal="center"/>
    </xf>
    <xf numFmtId="0" fontId="7" fillId="0" borderId="4" pivotButton="0" quotePrefix="0" xfId="0"/>
    <xf numFmtId="166" fontId="16" fillId="4" borderId="3" applyAlignment="1" pivotButton="0" quotePrefix="0" xfId="0">
      <alignment horizontal="center"/>
    </xf>
    <xf numFmtId="0" fontId="0" fillId="0" borderId="4" pivotButton="0" quotePrefix="0" xfId="0"/>
    <xf numFmtId="0" fontId="18" fillId="2" borderId="0" applyAlignment="1" pivotButton="0" quotePrefix="0" xfId="0">
      <alignment vertical="center" indent="1"/>
    </xf>
    <xf numFmtId="164" fontId="19" fillId="2" borderId="0" applyAlignment="1" pivotButton="0" quotePrefix="0" xfId="0">
      <alignment horizontal="center" vertical="center"/>
    </xf>
    <xf numFmtId="0" fontId="20" fillId="2" borderId="0" pivotButton="0" quotePrefix="0" xfId="0"/>
    <xf numFmtId="0" fontId="3" fillId="0" borderId="0" applyAlignment="1" pivotButton="0" quotePrefix="0" xfId="0">
      <alignment vertical="center" indent="1"/>
    </xf>
    <xf numFmtId="0" fontId="21" fillId="0" borderId="0" applyAlignment="1" pivotButton="0" quotePrefix="0" xfId="0">
      <alignment vertical="top" wrapText="1" indent="1"/>
    </xf>
    <xf numFmtId="0" fontId="21" fillId="0" borderId="0" applyAlignment="1" pivotButton="0" quotePrefix="0" xfId="0">
      <alignment vertical="top" wrapText="1" indent="2"/>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62"/>
  <sheetViews>
    <sheetView showGridLines="0" workbookViewId="0">
      <pane xSplit="1" ySplit="14" topLeftCell="B15"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40" customWidth="1" min="2" max="2"/>
    <col width="18" customWidth="1" min="3" max="3"/>
    <col width="24" customWidth="1" min="4" max="4"/>
    <col width="78" customWidth="1" min="5" max="5"/>
  </cols>
  <sheetData>
    <row r="2" ht="34" customHeight="1">
      <c r="B2" s="1" t="inlineStr">
        <is>
          <t>DEAL OFFER CALCULATOR</t>
        </is>
      </c>
    </row>
    <row r="3" ht="18" customHeight="1">
      <c r="B3" s="3" t="inlineStr">
        <is>
          <t>The Real Estate Academy    |    Fill in the shaded cells. Everything else works itself out.</t>
        </is>
      </c>
    </row>
    <row r="5" ht="22" customHeight="1">
      <c r="B5" s="4" t="inlineStr">
        <is>
          <t>WHAT YOU CAN OFFER</t>
        </is>
      </c>
    </row>
    <row r="6" ht="20" customHeight="1">
      <c r="B6" s="6" t="n"/>
      <c r="C6" s="7" t="inlineStr">
        <is>
          <t>IF YOU ARE FLIPPING</t>
        </is>
      </c>
      <c r="D6" s="7" t="inlineStr">
        <is>
          <t>IF YOU ARE WHOLESALING</t>
        </is>
      </c>
      <c r="E6" s="6" t="n"/>
    </row>
    <row r="7" ht="22" customHeight="1">
      <c r="B7" s="8" t="inlineStr">
        <is>
          <t>The most you can pay</t>
        </is>
      </c>
      <c r="C7" s="9">
        <f>C56</f>
        <v/>
      </c>
      <c r="D7" s="9">
        <f>C60</f>
        <v/>
      </c>
      <c r="E7" s="10" t="inlineStr">
        <is>
          <t>This is your ceiling. Do not go above it, no matter how much you like the house.</t>
        </is>
      </c>
    </row>
    <row r="8" ht="22" customHeight="1">
      <c r="B8" s="8" t="inlineStr">
        <is>
          <t>Where to open your offer</t>
        </is>
      </c>
      <c r="C8" s="11">
        <f>C56-C45</f>
        <v/>
      </c>
      <c r="D8" s="11">
        <f>C60-C45</f>
        <v/>
      </c>
      <c r="E8" s="10" t="inlineStr">
        <is>
          <t>You almost never open at your max. You can always come up, you cannot come back down. This is the number that goes in your LOI.</t>
        </is>
      </c>
    </row>
    <row r="9" ht="22" customHeight="1">
      <c r="B9" s="12" t="inlineStr">
        <is>
          <t>What you walk away with</t>
        </is>
      </c>
      <c r="C9" s="13">
        <f>C39</f>
        <v/>
      </c>
      <c r="D9" s="13">
        <f>C43</f>
        <v/>
      </c>
      <c r="E9" s="10" t="inlineStr">
        <is>
          <t>Flipping, that is your profit after everything. Wholesaling, that is your assignment fee.</t>
        </is>
      </c>
    </row>
    <row r="10" ht="22" customHeight="1">
      <c r="B10" s="12" t="inlineStr">
        <is>
          <t>Can you pay what they are asking?</t>
        </is>
      </c>
      <c r="C10" s="14">
        <f>IF(C19&lt;=C56,"Yes, their price works","No, get them to "&amp;TEXT(C56,"$#,##0"))</f>
        <v/>
      </c>
      <c r="D10" s="14">
        <f>IF(C19&lt;=C60,"Yes, their price works","No, get them to "&amp;TEXT(C60,"$#,##0"))</f>
        <v/>
      </c>
      <c r="E10" s="10" t="inlineStr">
        <is>
          <t>If the answer is no, that is not a dead deal. That is your negotiating target.</t>
        </is>
      </c>
    </row>
    <row r="11" ht="22" customHeight="1">
      <c r="B11" s="15" t="inlineStr">
        <is>
          <t>60 SECOND GUT CHECK       75% of the ARV, minus repairs</t>
        </is>
      </c>
    </row>
    <row r="12" ht="22" customHeight="1">
      <c r="B12" s="8" t="inlineStr">
        <is>
          <t>Your number</t>
        </is>
      </c>
      <c r="C12" s="16">
        <f>C18*0.75-C24</f>
        <v/>
      </c>
      <c r="D12" s="17">
        <f>IF(ABS(C19-(C18*0.75-C24))&lt;=20000,"Close enough. Do the deep dive.","Too far apart. Move on.")</f>
        <v/>
      </c>
      <c r="E12" s="10" t="inlineStr">
        <is>
          <t>April's first pass on every deal. If the ask is within $15,000 to $20,000 of this, it is worth your time.</t>
        </is>
      </c>
    </row>
    <row r="13" ht="22" customHeight="1">
      <c r="B13" s="12" t="inlineStr">
        <is>
          <t>They are asking</t>
        </is>
      </c>
      <c r="C13" s="13">
        <f>C19</f>
        <v/>
      </c>
      <c r="D13" s="14">
        <f>IF(C19&gt;(C18*0.75-C24),"The ask is "&amp;TEXT(C19-(C18*0.75-C24),"$#,##0")&amp;" above your number","The ask is "&amp;TEXT((C18*0.75-C24)-C19,"$#,##0")&amp;" below your number")</f>
        <v/>
      </c>
      <c r="E13" s="10" t="inlineStr">
        <is>
          <t>You underwrite from photos, not site visits. That is why the gut check comes first.</t>
        </is>
      </c>
    </row>
    <row r="15" ht="22" customHeight="1">
      <c r="B15" s="18" t="inlineStr">
        <is>
          <t>STEP 1        THE DEAL</t>
        </is>
      </c>
    </row>
    <row r="16">
      <c r="B16" s="19" t="inlineStr">
        <is>
          <t>Property address</t>
        </is>
      </c>
      <c r="C16" s="20" t="inlineStr">
        <is>
          <t>2133 Nathan Dr</t>
        </is>
      </c>
      <c r="E16" s="21" t="inlineStr">
        <is>
          <t>Just so you know which deal you are looking at.</t>
        </is>
      </c>
    </row>
    <row r="17">
      <c r="B17" s="19" t="inlineStr">
        <is>
          <t>Square footage</t>
        </is>
      </c>
      <c r="C17" s="22" t="n">
        <v>1200</v>
      </c>
      <c r="E17" s="21" t="inlineStr">
        <is>
          <t>Heated square feet. Flooring and ceilings are priced off this.</t>
        </is>
      </c>
    </row>
    <row r="18">
      <c r="B18" s="23" t="inlineStr">
        <is>
          <t>ARV, what it sells for fixed up</t>
        </is>
      </c>
      <c r="C18" s="24" t="n">
        <v>300000</v>
      </c>
      <c r="E18" s="21" t="inlineStr">
        <is>
          <t>Comp it like an appraiser. Within 200 to 300 square feet, same bed and bath count, same era. Do not comp a 2024 build against a 1950s house.</t>
        </is>
      </c>
    </row>
    <row r="19">
      <c r="B19" s="23" t="inlineStr">
        <is>
          <t>Asking price</t>
        </is>
      </c>
      <c r="C19" s="24" t="n">
        <v>179500</v>
      </c>
      <c r="E19" s="21" t="inlineStr">
        <is>
          <t>What they want for it right now. Not what you are going to pay.</t>
        </is>
      </c>
    </row>
    <row r="21" ht="22" customHeight="1">
      <c r="B21" s="18" t="inlineStr">
        <is>
          <t>STEP 2        WHAT IT COSTS TO FIX</t>
        </is>
      </c>
    </row>
    <row r="22">
      <c r="B22" s="19" t="inlineStr">
        <is>
          <t>Repair budget</t>
        </is>
      </c>
      <c r="C22" s="25">
        <f>'Repair Budget'!F34</f>
        <v/>
      </c>
      <c r="E22" s="21" t="inlineStr">
        <is>
          <t>Comes straight off the Repair Budget tab. Fill that in first.</t>
        </is>
      </c>
    </row>
    <row r="23">
      <c r="B23" s="19" t="inlineStr">
        <is>
          <t>Contingency</t>
        </is>
      </c>
      <c r="C23" s="26" t="n">
        <v>0.1</v>
      </c>
      <c r="E23" s="21" t="inlineStr">
        <is>
          <t>For what the photos did not show you. The one everybody misses is popcorn ceilings.</t>
        </is>
      </c>
    </row>
    <row r="24">
      <c r="B24" s="23" t="inlineStr">
        <is>
          <t>Total repairs</t>
        </is>
      </c>
      <c r="C24" s="27">
        <f>C22*(1+C23)</f>
        <v/>
      </c>
      <c r="E24" s="21" t="inlineStr">
        <is>
          <t>This is the repair number the rest of the sheet uses.</t>
        </is>
      </c>
    </row>
    <row r="26" ht="22" customHeight="1">
      <c r="B26" s="18" t="inlineStr">
        <is>
          <t>STEP 3        THE OTHER COSTS</t>
        </is>
      </c>
    </row>
    <row r="27">
      <c r="B27" s="19" t="inlineStr">
        <is>
          <t>Agent commission when you sell</t>
        </is>
      </c>
      <c r="C27" s="26" t="n">
        <v>0.05</v>
      </c>
      <c r="E27" s="21" t="inlineStr">
        <is>
          <t>Percent of the ARV.</t>
        </is>
      </c>
    </row>
    <row r="28">
      <c r="B28" s="19" t="inlineStr">
        <is>
          <t>Seller closing costs when you sell</t>
        </is>
      </c>
      <c r="C28" s="26" t="n">
        <v>0.02</v>
      </c>
      <c r="E28" s="21" t="inlineStr">
        <is>
          <t>Doc stamps, title, whatever you give back in concessions. Percent of the ARV.</t>
        </is>
      </c>
    </row>
    <row r="29">
      <c r="B29" s="19" t="inlineStr">
        <is>
          <t>Closing costs when you buy</t>
        </is>
      </c>
      <c r="C29" s="24" t="n">
        <v>3000</v>
      </c>
      <c r="E29" s="21" t="inlineStr">
        <is>
          <t>Title, recording, inspection.</t>
        </is>
      </c>
    </row>
    <row r="30">
      <c r="B30" s="19" t="inlineStr">
        <is>
          <t>Months you will hold it</t>
        </is>
      </c>
      <c r="C30" s="28" t="n">
        <v>5</v>
      </c>
      <c r="E30" s="21" t="inlineStr">
        <is>
          <t>April runs about 4 to 5 months on a standard flip.</t>
        </is>
      </c>
    </row>
    <row r="31">
      <c r="B31" s="19" t="inlineStr">
        <is>
          <t>Holding cost per month</t>
        </is>
      </c>
      <c r="C31" s="24" t="n">
        <v>600</v>
      </c>
      <c r="E31" s="21" t="inlineStr">
        <is>
          <t>Taxes, insurance, power, water, lawn.</t>
        </is>
      </c>
    </row>
    <row r="32">
      <c r="B32" s="23" t="inlineStr">
        <is>
          <t>Are you using hard money?</t>
        </is>
      </c>
      <c r="C32" s="29" t="inlineStr">
        <is>
          <t>Yes</t>
        </is>
      </c>
      <c r="E32" s="21" t="inlineStr">
        <is>
          <t>Put No if you are paying cash and the next three lines get ignored.</t>
        </is>
      </c>
    </row>
    <row r="33">
      <c r="B33" s="30" t="inlineStr">
        <is>
          <t>Loan as a percent of the purchase price</t>
        </is>
      </c>
      <c r="C33" s="26" t="n">
        <v>0.9</v>
      </c>
    </row>
    <row r="34">
      <c r="B34" s="30" t="inlineStr">
        <is>
          <t>Points charged up front</t>
        </is>
      </c>
      <c r="C34" s="26" t="n">
        <v>0.02</v>
      </c>
    </row>
    <row r="35">
      <c r="B35" s="30" t="inlineStr">
        <is>
          <t>Interest rate</t>
        </is>
      </c>
      <c r="C35" s="26" t="n">
        <v>0.11</v>
      </c>
      <c r="E35" s="21" t="inlineStr">
        <is>
          <t>If you are wholesaling, ask your BUYER what they pay for hard money. Most wholesalers never ask. It changes what you can offer and it makes you more competitive.</t>
        </is>
      </c>
    </row>
    <row r="37" ht="22" customHeight="1">
      <c r="B37" s="18" t="inlineStr">
        <is>
          <t>STEP 4        WHAT YOU WANT TO MAKE</t>
        </is>
      </c>
    </row>
    <row r="38">
      <c r="B38" s="31" t="inlineStr">
        <is>
          <t>If you are flipping</t>
        </is>
      </c>
    </row>
    <row r="39">
      <c r="B39" s="30" t="inlineStr">
        <is>
          <t>Profit you want to make</t>
        </is>
      </c>
      <c r="C39" s="24" t="n">
        <v>50000</v>
      </c>
      <c r="E39" s="21" t="inlineStr">
        <is>
          <t>April likes at least $50,000. She will take $35,000, about 10%, on a house in a good area she knows sells fast, because she does volume.</t>
        </is>
      </c>
    </row>
    <row r="40">
      <c r="B40" s="31" t="inlineStr">
        <is>
          <t>If you are wholesaling</t>
        </is>
      </c>
    </row>
    <row r="41">
      <c r="B41" s="30" t="inlineStr">
        <is>
          <t>Do you already know your buyer's top price?</t>
        </is>
      </c>
      <c r="C41" s="29" t="inlineStr">
        <is>
          <t>No</t>
        </is>
      </c>
      <c r="E41" s="21" t="inlineStr">
        <is>
          <t>If you have asked a real buyer what they would pay, put Yes and type their number below. If not, leave it No and the sheet works it out for you.</t>
        </is>
      </c>
    </row>
    <row r="42">
      <c r="B42" s="30" t="inlineStr">
        <is>
          <t>Your buyer's top price</t>
        </is>
      </c>
      <c r="C42" s="24" t="n">
        <v>179000</v>
      </c>
      <c r="E42" s="21" t="inlineStr">
        <is>
          <t>Only used if you answered Yes above.</t>
        </is>
      </c>
    </row>
    <row r="43">
      <c r="B43" s="30" t="inlineStr">
        <is>
          <t>Your assignment fee</t>
        </is>
      </c>
      <c r="C43" s="24" t="n">
        <v>10000</v>
      </c>
      <c r="E43" s="21" t="inlineStr">
        <is>
          <t>April's example. Her top price was $179,000, you offer $169,000, you keep the $10,000.</t>
        </is>
      </c>
    </row>
    <row r="44">
      <c r="B44" s="31" t="inlineStr">
        <is>
          <t>Either way</t>
        </is>
      </c>
    </row>
    <row r="45">
      <c r="B45" s="30" t="inlineStr">
        <is>
          <t>Negotiating room</t>
        </is>
      </c>
      <c r="C45" s="24" t="n">
        <v>10000</v>
      </c>
      <c r="E45" s="21" t="inlineStr">
        <is>
          <t>How far below your max you open. Build in room to meet in the middle.</t>
        </is>
      </c>
    </row>
    <row r="47" ht="22" customHeight="1">
      <c r="B47" s="18" t="inlineStr">
        <is>
          <t>THE WORKING        the actual math, so you can show your work</t>
        </is>
      </c>
    </row>
    <row r="48">
      <c r="B48" s="32" t="inlineStr">
        <is>
          <t>Start with the ARV</t>
        </is>
      </c>
      <c r="C48" s="33">
        <f>C18</f>
        <v/>
      </c>
    </row>
    <row r="49">
      <c r="B49" s="32" t="inlineStr">
        <is>
          <t>Take off the repairs</t>
        </is>
      </c>
      <c r="C49" s="33">
        <f>-C24</f>
        <v/>
      </c>
    </row>
    <row r="50">
      <c r="B50" s="32" t="inlineStr">
        <is>
          <t>Take off what it costs to sell it</t>
        </is>
      </c>
      <c r="C50" s="33">
        <f>-(C18*(C27+C28))</f>
        <v/>
      </c>
    </row>
    <row r="51">
      <c r="B51" s="32" t="inlineStr">
        <is>
          <t>Take off the holding costs</t>
        </is>
      </c>
      <c r="C51" s="33">
        <f>-(C30*C31)</f>
        <v/>
      </c>
    </row>
    <row r="52">
      <c r="B52" s="32" t="inlineStr">
        <is>
          <t>Take off closing costs when you buy</t>
        </is>
      </c>
      <c r="C52" s="33">
        <f>-C29</f>
        <v/>
      </c>
    </row>
    <row r="53">
      <c r="B53" s="32" t="inlineStr">
        <is>
          <t>Take off the profit you want</t>
        </is>
      </c>
      <c r="C53" s="33">
        <f>-C39</f>
        <v/>
      </c>
    </row>
    <row r="54">
      <c r="B54" s="34" t="inlineStr">
        <is>
          <t>What is left before the cost of the money</t>
        </is>
      </c>
      <c r="C54" s="35">
        <f>SUM(C48:C53)</f>
        <v/>
      </c>
    </row>
    <row r="55">
      <c r="B55" s="32" t="inlineStr">
        <is>
          <t>Financing factor</t>
        </is>
      </c>
      <c r="C55" s="36">
        <f>IF(C32="Yes",C33*(C34+C35*C30/12),0)</f>
        <v/>
      </c>
      <c r="E55" s="21" t="inlineStr">
        <is>
          <t>Points, plus interest for the months you hold it, on the part of the price the lender funds.</t>
        </is>
      </c>
    </row>
    <row r="56">
      <c r="B56" s="37" t="inlineStr">
        <is>
          <t>THE MOST YOU CAN PAY, FLIPPING</t>
        </is>
      </c>
      <c r="C56" s="27">
        <f>C54/(1+C55)</f>
        <v/>
      </c>
    </row>
    <row r="57">
      <c r="B57" s="32" t="inlineStr">
        <is>
          <t>What the money costs you</t>
        </is>
      </c>
      <c r="C57" s="33">
        <f>C56*C55</f>
        <v/>
      </c>
    </row>
    <row r="59">
      <c r="B59" s="32" t="inlineStr">
        <is>
          <t>Buyer's top price used for the wholesale number</t>
        </is>
      </c>
      <c r="C59" s="33">
        <f>IF(C41="Yes",C42,C56)</f>
        <v/>
      </c>
      <c r="E59" s="21" t="inlineStr">
        <is>
          <t>If you did not give it a buyer's number, it uses what a flipper like April could pay.</t>
        </is>
      </c>
    </row>
    <row r="60">
      <c r="B60" s="37" t="inlineStr">
        <is>
          <t>THE MOST YOU CAN PAY, WHOLESALING</t>
        </is>
      </c>
      <c r="C60" s="27">
        <f>C59-C43</f>
        <v/>
      </c>
    </row>
    <row r="62">
      <c r="B62" s="38" t="inlineStr">
        <is>
          <t>Built from April's numbers on the August 12 Wednesday call. Her prices are Jacksonville, August 2026. Whatever market you buy in, put your own numbers on the Repair Budget tab before you trust an answer.</t>
        </is>
      </c>
    </row>
  </sheetData>
  <mergeCells count="10">
    <mergeCell ref="B26:E26"/>
    <mergeCell ref="B21:E21"/>
    <mergeCell ref="B62:E62"/>
    <mergeCell ref="B15:E15"/>
    <mergeCell ref="B11:E11"/>
    <mergeCell ref="B3:E3"/>
    <mergeCell ref="B5:E5"/>
    <mergeCell ref="B37:E37"/>
    <mergeCell ref="B2:E2"/>
    <mergeCell ref="B47:E47"/>
  </mergeCells>
  <dataValidations count="2">
    <dataValidation sqref="C32" showDropDown="0" showInputMessage="0" showErrorMessage="0" allowBlank="0" type="list">
      <formula1>"Yes,No"</formula1>
    </dataValidation>
    <dataValidation sqref="C41" showDropDown="0" showInputMessage="0" showErrorMessage="0" allowBlank="0" type="list">
      <formula1>"Yes,No"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G36"/>
  <sheetViews>
    <sheetView showGridLines="0" workbookViewId="0">
      <pane xSplit="1" ySplit="6" topLeftCell="B7"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38" customWidth="1" min="2" max="2"/>
    <col width="16" customWidth="1" min="3" max="3"/>
    <col width="14" customWidth="1" min="4" max="4"/>
    <col width="14" customWidth="1" min="5" max="5"/>
    <col width="16" customWidth="1" min="6" max="6"/>
    <col width="74" customWidth="1" min="7" max="7"/>
  </cols>
  <sheetData>
    <row r="2" ht="34" customHeight="1">
      <c r="B2" s="1" t="inlineStr">
        <is>
          <t>REPAIR BUDGET</t>
        </is>
      </c>
    </row>
    <row r="3" ht="18" customHeight="1">
      <c r="B3" s="3" t="inlineStr">
        <is>
          <t>You underwrite from photos, not site visits. That only works if you own a list of what things cost in the market you actually buy in. Building this list is the work. It is also the thing that lets you answer an agent in ten minutes instead of three days.</t>
        </is>
      </c>
    </row>
    <row r="5" ht="22" customHeight="1">
      <c r="B5" s="15" t="inlineStr">
        <is>
          <t>A WORKED EXAMPLE        April's Jacksonville numbers, August 2026. If you buy somewhere else, these are not your numbers.</t>
        </is>
      </c>
    </row>
    <row r="6" ht="20" customHeight="1">
      <c r="B6" s="39" t="inlineStr">
        <is>
          <t>Item</t>
        </is>
      </c>
      <c r="C6" s="7" t="inlineStr">
        <is>
          <t>Cost per unit</t>
        </is>
      </c>
      <c r="D6" s="7" t="inlineStr">
        <is>
          <t>Unit</t>
        </is>
      </c>
      <c r="E6" s="7" t="inlineStr">
        <is>
          <t>How many</t>
        </is>
      </c>
      <c r="F6" s="7" t="inlineStr">
        <is>
          <t>Cost</t>
        </is>
      </c>
      <c r="G6" s="7" t="inlineStr">
        <is>
          <t>Notes</t>
        </is>
      </c>
    </row>
    <row r="7" ht="19" customHeight="1">
      <c r="B7" s="40" t="inlineStr">
        <is>
          <t>Roof</t>
        </is>
      </c>
      <c r="C7" s="41" t="n">
        <v>8000</v>
      </c>
      <c r="D7" s="42" t="inlineStr">
        <is>
          <t>flat</t>
        </is>
      </c>
      <c r="E7" s="43" t="n">
        <v>1</v>
      </c>
      <c r="F7" s="44">
        <f>IF(N(C7)*N(E7)=0,"",C7*E7)</f>
        <v/>
      </c>
      <c r="G7" s="45" t="inlineStr">
        <is>
          <t>Ask a roofer what it runs per square in your market and check it twice a year.</t>
        </is>
      </c>
    </row>
    <row r="8" ht="19" customHeight="1">
      <c r="B8" s="40" t="inlineStr">
        <is>
          <t>HVAC, 3 ton</t>
        </is>
      </c>
      <c r="C8" s="41" t="n">
        <v>6000</v>
      </c>
      <c r="D8" s="42" t="inlineStr">
        <is>
          <t>flat</t>
        </is>
      </c>
      <c r="E8" s="43" t="n">
        <v>1</v>
      </c>
      <c r="F8" s="44">
        <f>IF(N(C8)*N(E8)=0,"",C8*E8)</f>
        <v/>
      </c>
      <c r="G8" s="45" t="inlineStr">
        <is>
          <t>Bigger house, bigger unit, bigger number.</t>
        </is>
      </c>
    </row>
    <row r="9" ht="19" customHeight="1">
      <c r="B9" s="40" t="inlineStr">
        <is>
          <t>Electrical, quick ballpark</t>
        </is>
      </c>
      <c r="C9" s="41" t="n">
        <v>3000</v>
      </c>
      <c r="D9" s="42" t="inlineStr">
        <is>
          <t>flat</t>
        </is>
      </c>
      <c r="E9" s="43" t="n">
        <v>0</v>
      </c>
      <c r="F9" s="44">
        <f>IF(N(C9)*N(E9)=0,"",C9*E9)</f>
        <v/>
      </c>
      <c r="G9" s="45" t="inlineStr">
        <is>
          <t>April's rough number when she is gut checking. If you already know it needs a panel or a rewire, use the two lines below and leave this at 0.</t>
        </is>
      </c>
    </row>
    <row r="10" ht="19" customHeight="1">
      <c r="B10" s="40" t="inlineStr">
        <is>
          <t>Electrical panel replacement</t>
        </is>
      </c>
      <c r="C10" s="41" t="n">
        <v>2500</v>
      </c>
      <c r="D10" s="42" t="inlineStr">
        <is>
          <t>flat</t>
        </is>
      </c>
      <c r="E10" s="43" t="n">
        <v>1</v>
      </c>
      <c r="F10" s="44">
        <f>IF(N(C10)*N(E10)=0,"",C10*E10)</f>
        <v/>
      </c>
      <c r="G10" s="45" t="inlineStr">
        <is>
          <t>Was $2,000 six months ago. These move.</t>
        </is>
      </c>
    </row>
    <row r="11" ht="19" customHeight="1">
      <c r="B11" s="40" t="inlineStr">
        <is>
          <t>Full rewire</t>
        </is>
      </c>
      <c r="C11" s="41" t="n">
        <v>4000</v>
      </c>
      <c r="D11" s="42" t="inlineStr">
        <is>
          <t>flat</t>
        </is>
      </c>
      <c r="E11" s="43" t="n">
        <v>0</v>
      </c>
      <c r="F11" s="44">
        <f>IF(N(C11)*N(E11)=0,"",C11*E11)</f>
        <v/>
      </c>
      <c r="G11" s="45" t="inlineStr">
        <is>
          <t>Was $3,000 six months ago.</t>
        </is>
      </c>
    </row>
    <row r="12" ht="19" customHeight="1">
      <c r="B12" s="40" t="inlineStr">
        <is>
          <t>Windows</t>
        </is>
      </c>
      <c r="C12" s="41" t="n">
        <v>400</v>
      </c>
      <c r="D12" s="42" t="inlineStr">
        <is>
          <t>each</t>
        </is>
      </c>
      <c r="E12" s="43" t="n">
        <v>15</v>
      </c>
      <c r="F12" s="44">
        <f>IF(N(C12)*N(E12)=0,"",C12*E12)</f>
        <v/>
      </c>
      <c r="G12" s="45" t="inlineStr">
        <is>
          <t>About $400 a window.</t>
        </is>
      </c>
    </row>
    <row r="13" ht="19" customHeight="1">
      <c r="B13" s="40" t="inlineStr">
        <is>
          <t>LVP flooring, installed</t>
        </is>
      </c>
      <c r="C13" s="46" t="n">
        <v>4</v>
      </c>
      <c r="D13" s="42" t="inlineStr">
        <is>
          <t>per sq ft</t>
        </is>
      </c>
      <c r="E13" s="43">
        <f>'Deal Calculator'!C17</f>
        <v/>
      </c>
      <c r="F13" s="44">
        <f>IF(N(C13)*N(E13)=0,"",C13*E13)</f>
        <v/>
      </c>
      <c r="G13" s="45" t="inlineStr">
        <is>
          <t>$2.75 for the material plus $1.50 to install. April re-based this when her husband Mark flagged that flooring had gone up.</t>
        </is>
      </c>
    </row>
    <row r="14" ht="19" customHeight="1">
      <c r="B14" s="40" t="inlineStr">
        <is>
          <t>Popcorn ceiling knockdown</t>
        </is>
      </c>
      <c r="C14" s="46" t="n">
        <v>3.5</v>
      </c>
      <c r="D14" s="42" t="inlineStr">
        <is>
          <t>per sq ft</t>
        </is>
      </c>
      <c r="E14" s="43">
        <f>'Deal Calculator'!C17</f>
        <v/>
      </c>
      <c r="F14" s="44">
        <f>IF(N(C14)*N(E14)=0,"",C14*E14)</f>
        <v/>
      </c>
      <c r="G14" s="45" t="inlineStr">
        <is>
          <t>$3 to $4 a foot. The one everybody forgets, wholesalers included. You cannot sell a house with popcorn ceilings in this market.</t>
        </is>
      </c>
    </row>
    <row r="15" ht="19" customHeight="1">
      <c r="B15" s="40" t="inlineStr">
        <is>
          <t>Kitchen cabinets</t>
        </is>
      </c>
      <c r="C15" s="41" t="n">
        <v>3500</v>
      </c>
      <c r="D15" s="42" t="inlineStr">
        <is>
          <t>flat</t>
        </is>
      </c>
      <c r="E15" s="43" t="n">
        <v>1</v>
      </c>
      <c r="F15" s="44">
        <f>IF(N(C15)*N(E15)=0,"",C15*E15)</f>
        <v/>
      </c>
      <c r="G15" s="45" t="inlineStr">
        <is>
          <t>Cabinets only.</t>
        </is>
      </c>
    </row>
    <row r="16" ht="22" customHeight="1">
      <c r="B16" s="15" t="inlineStr">
        <is>
          <t>YOUR MARKET        make the calls once, fill these in, and every deal you underwrite after that is right</t>
        </is>
      </c>
    </row>
    <row r="17" ht="19" customHeight="1">
      <c r="B17" s="40" t="inlineStr">
        <is>
          <t>Plumbing or full re-pipe</t>
        </is>
      </c>
      <c r="C17" s="41" t="n"/>
      <c r="D17" s="42" t="inlineStr">
        <is>
          <t>flat</t>
        </is>
      </c>
      <c r="E17" s="43" t="n"/>
      <c r="F17" s="44">
        <f>IF(N(C17)*N(E17)=0,"",C17*E17)</f>
        <v/>
      </c>
      <c r="G17" s="45" t="inlineStr">
        <is>
          <t>Change 'flat' to whatever fits. If you price something per square foot, put the rate here and the square footage in the next column.</t>
        </is>
      </c>
    </row>
    <row r="18" ht="19" customHeight="1">
      <c r="B18" s="40" t="inlineStr">
        <is>
          <t>Water heater</t>
        </is>
      </c>
      <c r="C18" s="41" t="n"/>
      <c r="D18" s="42" t="inlineStr">
        <is>
          <t>flat</t>
        </is>
      </c>
      <c r="E18" s="43" t="n"/>
      <c r="F18" s="44">
        <f>IF(N(C18)*N(E18)=0,"",C18*E18)</f>
        <v/>
      </c>
      <c r="G18" s="47" t="n"/>
    </row>
    <row r="19" ht="19" customHeight="1">
      <c r="B19" s="40" t="inlineStr">
        <is>
          <t>Bathroom, full remodel (each)</t>
        </is>
      </c>
      <c r="C19" s="41" t="n"/>
      <c r="D19" s="42" t="inlineStr">
        <is>
          <t>flat</t>
        </is>
      </c>
      <c r="E19" s="43" t="n"/>
      <c r="F19" s="44">
        <f>IF(N(C19)*N(E19)=0,"",C19*E19)</f>
        <v/>
      </c>
      <c r="G19" s="47" t="n"/>
    </row>
    <row r="20" ht="19" customHeight="1">
      <c r="B20" s="40" t="inlineStr">
        <is>
          <t>Countertops</t>
        </is>
      </c>
      <c r="C20" s="41" t="n"/>
      <c r="D20" s="42" t="inlineStr">
        <is>
          <t>flat</t>
        </is>
      </c>
      <c r="E20" s="43" t="n"/>
      <c r="F20" s="44">
        <f>IF(N(C20)*N(E20)=0,"",C20*E20)</f>
        <v/>
      </c>
      <c r="G20" s="47" t="n"/>
    </row>
    <row r="21" ht="19" customHeight="1">
      <c r="B21" s="40" t="inlineStr">
        <is>
          <t>Appliances</t>
        </is>
      </c>
      <c r="C21" s="41" t="n"/>
      <c r="D21" s="42" t="inlineStr">
        <is>
          <t>flat</t>
        </is>
      </c>
      <c r="E21" s="43" t="n"/>
      <c r="F21" s="44">
        <f>IF(N(C21)*N(E21)=0,"",C21*E21)</f>
        <v/>
      </c>
      <c r="G21" s="47" t="n"/>
    </row>
    <row r="22" ht="19" customHeight="1">
      <c r="B22" s="40" t="inlineStr">
        <is>
          <t>Interior paint</t>
        </is>
      </c>
      <c r="C22" s="41" t="n"/>
      <c r="D22" s="42" t="inlineStr">
        <is>
          <t>flat</t>
        </is>
      </c>
      <c r="E22" s="43" t="n"/>
      <c r="F22" s="44">
        <f>IF(N(C22)*N(E22)=0,"",C22*E22)</f>
        <v/>
      </c>
      <c r="G22" s="47" t="n"/>
    </row>
    <row r="23" ht="19" customHeight="1">
      <c r="B23" s="40" t="inlineStr">
        <is>
          <t>Exterior paint</t>
        </is>
      </c>
      <c r="C23" s="41" t="n"/>
      <c r="D23" s="42" t="inlineStr">
        <is>
          <t>flat</t>
        </is>
      </c>
      <c r="E23" s="43" t="n"/>
      <c r="F23" s="44">
        <f>IF(N(C23)*N(E23)=0,"",C23*E23)</f>
        <v/>
      </c>
      <c r="G23" s="47" t="n"/>
    </row>
    <row r="24" ht="19" customHeight="1">
      <c r="B24" s="40" t="inlineStr">
        <is>
          <t>Drywall repair</t>
        </is>
      </c>
      <c r="C24" s="41" t="n"/>
      <c r="D24" s="42" t="inlineStr">
        <is>
          <t>flat</t>
        </is>
      </c>
      <c r="E24" s="43" t="n"/>
      <c r="F24" s="44">
        <f>IF(N(C24)*N(E24)=0,"",C24*E24)</f>
        <v/>
      </c>
      <c r="G24" s="47" t="n"/>
    </row>
    <row r="25" ht="19" customHeight="1">
      <c r="B25" s="40" t="inlineStr">
        <is>
          <t>Doors and trim</t>
        </is>
      </c>
      <c r="C25" s="41" t="n"/>
      <c r="D25" s="42" t="inlineStr">
        <is>
          <t>flat</t>
        </is>
      </c>
      <c r="E25" s="43" t="n"/>
      <c r="F25" s="44">
        <f>IF(N(C25)*N(E25)=0,"",C25*E25)</f>
        <v/>
      </c>
      <c r="G25" s="47" t="n"/>
    </row>
    <row r="26" ht="19" customHeight="1">
      <c r="B26" s="40" t="inlineStr">
        <is>
          <t>Kitchen, everything but the cabinets</t>
        </is>
      </c>
      <c r="C26" s="41" t="n"/>
      <c r="D26" s="42" t="inlineStr">
        <is>
          <t>flat</t>
        </is>
      </c>
      <c r="E26" s="43" t="n"/>
      <c r="F26" s="44">
        <f>IF(N(C26)*N(E26)=0,"",C26*E26)</f>
        <v/>
      </c>
      <c r="G26" s="47" t="n"/>
    </row>
    <row r="27" ht="19" customHeight="1">
      <c r="B27" s="40" t="inlineStr">
        <is>
          <t>Landscaping and exterior clean up</t>
        </is>
      </c>
      <c r="C27" s="41" t="n"/>
      <c r="D27" s="42" t="inlineStr">
        <is>
          <t>flat</t>
        </is>
      </c>
      <c r="E27" s="43" t="n"/>
      <c r="F27" s="44">
        <f>IF(N(C27)*N(E27)=0,"",C27*E27)</f>
        <v/>
      </c>
      <c r="G27" s="47" t="n"/>
    </row>
    <row r="28" ht="19" customHeight="1">
      <c r="B28" s="40" t="inlineStr">
        <is>
          <t>Dumpster and demo</t>
        </is>
      </c>
      <c r="C28" s="41" t="n"/>
      <c r="D28" s="42" t="inlineStr">
        <is>
          <t>flat</t>
        </is>
      </c>
      <c r="E28" s="43" t="n"/>
      <c r="F28" s="44">
        <f>IF(N(C28)*N(E28)=0,"",C28*E28)</f>
        <v/>
      </c>
      <c r="G28" s="47" t="n"/>
    </row>
    <row r="29" ht="19" customHeight="1">
      <c r="B29" s="40" t="inlineStr">
        <is>
          <t>Permits</t>
        </is>
      </c>
      <c r="C29" s="41" t="n"/>
      <c r="D29" s="42" t="inlineStr">
        <is>
          <t>flat</t>
        </is>
      </c>
      <c r="E29" s="43" t="n"/>
      <c r="F29" s="44">
        <f>IF(N(C29)*N(E29)=0,"",C29*E29)</f>
        <v/>
      </c>
      <c r="G29" s="47" t="n"/>
    </row>
    <row r="30" ht="19" customHeight="1">
      <c r="B30" s="40" t="inlineStr">
        <is>
          <t>Septic or well</t>
        </is>
      </c>
      <c r="C30" s="41" t="n"/>
      <c r="D30" s="42" t="inlineStr">
        <is>
          <t>flat</t>
        </is>
      </c>
      <c r="E30" s="43" t="n"/>
      <c r="F30" s="44">
        <f>IF(N(C30)*N(E30)=0,"",C30*E30)</f>
        <v/>
      </c>
      <c r="G30" s="47" t="n"/>
    </row>
    <row r="31" ht="19" customHeight="1">
      <c r="B31" s="40" t="inlineStr">
        <is>
          <t>Foundation</t>
        </is>
      </c>
      <c r="C31" s="41" t="n"/>
      <c r="D31" s="42" t="inlineStr">
        <is>
          <t>flat</t>
        </is>
      </c>
      <c r="E31" s="43" t="n"/>
      <c r="F31" s="44">
        <f>IF(N(C31)*N(E31)=0,"",C31*E31)</f>
        <v/>
      </c>
      <c r="G31" s="47" t="n"/>
    </row>
    <row r="32" ht="19" customHeight="1">
      <c r="B32" s="40" t="inlineStr">
        <is>
          <t>Everything else not listed above</t>
        </is>
      </c>
      <c r="C32" s="41" t="n"/>
      <c r="D32" s="42" t="inlineStr">
        <is>
          <t>flat</t>
        </is>
      </c>
      <c r="E32" s="43" t="n"/>
      <c r="F32" s="44">
        <f>IF(N(C32)*N(E32)=0,"",C32*E32)</f>
        <v/>
      </c>
      <c r="G32" s="47" t="n"/>
    </row>
    <row r="34" ht="28" customHeight="1">
      <c r="B34" s="48" t="inlineStr">
        <is>
          <t>TOTAL REPAIR BUDGET</t>
        </is>
      </c>
      <c r="C34" s="2" t="n"/>
      <c r="D34" s="2" t="n"/>
      <c r="E34" s="2" t="n"/>
      <c r="F34" s="49">
        <f>SUM(F7:F32)</f>
        <v/>
      </c>
      <c r="G34" s="50" t="inlineStr">
        <is>
          <t>This carries over to the Deal Calculator tab automatically.</t>
        </is>
      </c>
    </row>
    <row r="36">
      <c r="B36" s="38" t="inlineStr">
        <is>
          <t>Prices fluctuate every year. When a contractor or a supplier tells you something has moved, change the number here and every deal you underwrite from then on is right.</t>
        </is>
      </c>
    </row>
  </sheetData>
  <mergeCells count="5">
    <mergeCell ref="B3:G3"/>
    <mergeCell ref="B2:G2"/>
    <mergeCell ref="B16:G16"/>
    <mergeCell ref="B36:G36"/>
    <mergeCell ref="B5:G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7"/>
  <sheetViews>
    <sheetView showGridLines="0" workbookViewId="0">
      <selection activeCell="A1" sqref="A1"/>
    </sheetView>
  </sheetViews>
  <sheetFormatPr baseColWidth="8" defaultRowHeight="15"/>
  <cols>
    <col width="2" customWidth="1" min="1" max="1"/>
    <col width="118" customWidth="1" min="2" max="2"/>
  </cols>
  <sheetData>
    <row r="2" ht="34" customHeight="1">
      <c r="B2" s="1" t="inlineStr">
        <is>
          <t>HOW TO USE THIS</t>
        </is>
      </c>
    </row>
    <row r="4" ht="26" customHeight="1">
      <c r="B4" s="51" t="inlineStr">
        <is>
          <t>What this does</t>
        </is>
      </c>
    </row>
    <row r="5" ht="45" customHeight="1">
      <c r="B5" s="52" t="inlineStr">
        <is>
          <t>Most calculators tell you whether a deal is good. This one tells you what to offer. You put in what it sells for fixed up, what it costs to fix, and what you want to make, and it hands you two numbers: the most you can pay, and where to open.</t>
        </is>
      </c>
    </row>
    <row r="6" ht="30" customHeight="1">
      <c r="B6" s="52" t="inlineStr">
        <is>
          <t>It works whether you are buying the house yourself or wholesaling it to someone who will. Both answers show up side by side, every time, so you can see how the two connect.</t>
        </is>
      </c>
    </row>
    <row r="7" ht="10" customHeight="1"/>
    <row r="8" ht="26" customHeight="1">
      <c r="B8" s="51" t="inlineStr">
        <is>
          <t>Start with the 60 second gut check</t>
        </is>
      </c>
    </row>
    <row r="9" ht="30" customHeight="1">
      <c r="B9" s="52" t="inlineStr">
        <is>
          <t>Take the ARV, multiply it by 0.75, and take off your repairs. If what they are asking is within $15,000 to $20,000 of that number, it is worth a deep dive. If it is not, move on and go look at the next one.</t>
        </is>
      </c>
    </row>
    <row r="10" ht="30" customHeight="1">
      <c r="B10" s="52" t="inlineStr">
        <is>
          <t>That is the whole point of a gut check. You are not trying to be exact. You are trying to work out in under a minute whether this deserves the next hour.</t>
        </is>
      </c>
    </row>
    <row r="11" ht="45" customHeight="1">
      <c r="B11" s="52" t="inlineStr">
        <is>
          <t>Worked example, which is what is loaded in the sheet right now: ARV of $300,000, repairs around $38,500. Seventy five percent of $300,000 is $225,000. Take off the repairs and you land at about $186,500. They are asking $179,500. That is close, so you do the deep dive.</t>
        </is>
      </c>
    </row>
    <row r="12" ht="10" customHeight="1"/>
    <row r="13" ht="26" customHeight="1">
      <c r="B13" s="51" t="inlineStr">
        <is>
          <t>Then fill it in properly</t>
        </is>
      </c>
    </row>
    <row r="14" ht="30" customHeight="1">
      <c r="B14" s="53" t="inlineStr">
        <is>
          <t>1.  Go to the Repair Budget tab first. Set your quantities. The flooring and ceiling lines pick up the square footage from the Deal Calculator tab on their own.</t>
        </is>
      </c>
    </row>
    <row r="15" ht="16" customHeight="1">
      <c r="B15" s="53" t="inlineStr">
        <is>
          <t>2.  Come back to the Deal Calculator tab and fill in the address, square footage, ARV and asking price.</t>
        </is>
      </c>
    </row>
    <row r="16" ht="30" customHeight="1">
      <c r="B16" s="53" t="inlineStr">
        <is>
          <t>3.  Check the costs in Step 3. The defaults are reasonable for Jacksonville but they are yours to change.</t>
        </is>
      </c>
    </row>
    <row r="17" ht="30" customHeight="1">
      <c r="B17" s="53" t="inlineStr">
        <is>
          <t>4.  In Step 4, tell it what you want to make. Flippers put in a profit number. Wholesalers put in an assignment fee.</t>
        </is>
      </c>
    </row>
    <row r="18" ht="16" customHeight="1">
      <c r="B18" s="53" t="inlineStr">
        <is>
          <t>5.  Read your answer at the top. It stays on screen while you scroll. Take the where-to-open number, not the maximum, and put it in your LOI.</t>
        </is>
      </c>
    </row>
    <row r="19" ht="10" customHeight="1"/>
    <row r="20" ht="26" customHeight="1">
      <c r="B20" s="51" t="inlineStr">
        <is>
          <t>If you are flipping</t>
        </is>
      </c>
    </row>
    <row r="21" ht="30" customHeight="1">
      <c r="B21" s="52" t="inlineStr">
        <is>
          <t>The most you can pay is the ARV, minus the repairs, minus what it costs to sell it, minus holding, minus closing, minus the profit you want, adjusted for what the money costs you.</t>
        </is>
      </c>
    </row>
    <row r="22" ht="30" customHeight="1">
      <c r="B22" s="52" t="inlineStr">
        <is>
          <t>April likes to make at least $50,000 on a flip. She will take $35,000, about 10%, on a house in a good area she knows will move fast, because she does volume. Pick your own number and hold to it.</t>
        </is>
      </c>
    </row>
    <row r="23" ht="10" customHeight="1"/>
    <row r="24" ht="26" customHeight="1">
      <c r="B24" s="51" t="inlineStr">
        <is>
          <t>If you are wholesaling</t>
        </is>
      </c>
    </row>
    <row r="25" ht="16" customHeight="1">
      <c r="B25" s="52" t="inlineStr">
        <is>
          <t>Your max offer is your buyer's top price, minus your fee. Nothing more complicated than that.</t>
        </is>
      </c>
    </row>
    <row r="26" ht="45" customHeight="1">
      <c r="B26" s="52" t="inlineStr">
        <is>
          <t>The best version of this is to just ask. Take the deal to a buyer and ask what their top price is. April will tell you hers. If she says $179,000 is the most she will pay, you go offer $169,000 and you keep the $10,000. Answer Yes to the buyer's-top-price question and type their number in.</t>
        </is>
      </c>
    </row>
    <row r="27" ht="30" customHeight="1">
      <c r="B27" s="52" t="inlineStr">
        <is>
          <t>If you do not have a buyer's number yet, leave it on No. The sheet runs the flipper math and uses that as the buyer's ceiling, then takes your fee off the top.</t>
        </is>
      </c>
    </row>
    <row r="28" ht="30" customHeight="1">
      <c r="B28" s="52" t="inlineStr">
        <is>
          <t>One thing most wholesalers never do: ask your buyers what they pay for hard money. It changes what they can pay, which changes what you can offer, which makes you more competitive than the person who never asked.</t>
        </is>
      </c>
    </row>
    <row r="29" ht="10" customHeight="1"/>
    <row r="30" ht="26" customHeight="1">
      <c r="B30" s="51" t="inlineStr">
        <is>
          <t>Why the repair list matters more than the calculator</t>
        </is>
      </c>
    </row>
    <row r="31" ht="60" customHeight="1">
      <c r="B31" s="52" t="inlineStr">
        <is>
          <t>You are underwriting off photos, not site visits. That only works if you already know what things cost where you buy. Build the list once, then keep it current. April's husband Mark flags when material prices move, and they re-base the number that day. Flooring went from $1.75 to $2.75 a square foot on material, so their LVP number went to $4 a foot installed.</t>
        </is>
      </c>
    </row>
    <row r="32" ht="45" customHeight="1">
      <c r="B32" s="52" t="inlineStr">
        <is>
          <t>The line everybody forgets, wholesalers included, is popcorn ceiling knockdown at $3 to $4 a square foot. On a 1,200 square foot house that is $4,200 you did not budget. You cannot sell a house with popcorn ceilings in this market, so it is not optional. Missing things like that is what the contingency is for.</t>
        </is>
      </c>
    </row>
    <row r="33" ht="10" customHeight="1"/>
    <row r="34" ht="26" customHeight="1">
      <c r="B34" s="51" t="inlineStr">
        <is>
          <t>Before you use it on a real deal</t>
        </is>
      </c>
    </row>
    <row r="35" ht="30" customHeight="1">
      <c r="B35" s="52" t="inlineStr">
        <is>
          <t>The prices on the Repair Budget tab are April's Jacksonville numbers as of August 2026. They are there as a worked example, not as your answer. If you buy somewhere else, replace them. If you buy here, still call a roofer and a flooring guy once a year and check. The blank lines are not missing, they are yours to fill: one afternoon of phone calls and you own a list nobody can take off you.</t>
        </is>
      </c>
    </row>
    <row r="36" ht="10" customHeight="1"/>
    <row r="37">
      <c r="B37" s="38" t="inlineStr">
        <is>
          <t>The Real Estate Academy    |    Built from April's numbers on the August 12 Wednesday call.</t>
        </is>
      </c>
    </row>
  </sheetData>
  <mergeCells count="1">
    <mergeCell ref="B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2026-08-20T01:24:59Z</dcterms:created>
  <dcterms:modified xsi:type="dcterms:W3CDTF">2026-08-20T01:25:52Z</dcterms:modified>
</cp:coreProperties>
</file>